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M30" i="1"/>
  <c r="I30" i="1"/>
  <c r="T29" i="1"/>
  <c r="T30" i="1" s="1"/>
  <c r="S29" i="1"/>
  <c r="S30" i="1" s="1"/>
  <c r="R29" i="1"/>
  <c r="R30" i="1" s="1"/>
  <c r="Q29" i="1"/>
  <c r="P29" i="1"/>
  <c r="P30" i="1" s="1"/>
  <c r="O29" i="1"/>
  <c r="O30" i="1" s="1"/>
  <c r="N29" i="1"/>
  <c r="N30" i="1" s="1"/>
  <c r="M29" i="1"/>
  <c r="L29" i="1"/>
  <c r="L30" i="1" s="1"/>
  <c r="K29" i="1"/>
  <c r="K30" i="1" s="1"/>
  <c r="J29" i="1"/>
  <c r="J30" i="1" s="1"/>
  <c r="I29" i="1"/>
  <c r="H29" i="1"/>
  <c r="H30" i="1" s="1"/>
  <c r="G29" i="1"/>
  <c r="G30" i="1" s="1"/>
  <c r="F29" i="1"/>
  <c r="F30" i="1" s="1"/>
  <c r="E29" i="1"/>
  <c r="D29" i="1"/>
  <c r="Q24" i="1"/>
  <c r="Q25" i="1" s="1"/>
  <c r="M24" i="1"/>
  <c r="M25" i="1" s="1"/>
  <c r="E24" i="1"/>
  <c r="E25" i="1" s="1"/>
  <c r="D24" i="1"/>
  <c r="T23" i="1"/>
  <c r="S23" i="1"/>
  <c r="R23" i="1"/>
  <c r="Q23" i="1"/>
  <c r="P23" i="1"/>
  <c r="O23" i="1"/>
  <c r="N23" i="1"/>
  <c r="M23" i="1"/>
  <c r="L23" i="1"/>
  <c r="L24" i="1" s="1"/>
  <c r="L25" i="1" s="1"/>
  <c r="K23" i="1"/>
  <c r="J23" i="1"/>
  <c r="I23" i="1"/>
  <c r="H23" i="1"/>
  <c r="G23" i="1"/>
  <c r="F23" i="1"/>
  <c r="E23" i="1"/>
  <c r="D23" i="1"/>
  <c r="B23" i="1"/>
  <c r="T22" i="1"/>
  <c r="T24" i="1" s="1"/>
  <c r="T25" i="1" s="1"/>
  <c r="S22" i="1"/>
  <c r="S24" i="1" s="1"/>
  <c r="S25" i="1" s="1"/>
  <c r="R22" i="1"/>
  <c r="R24" i="1" s="1"/>
  <c r="R25" i="1" s="1"/>
  <c r="Q22" i="1"/>
  <c r="P22" i="1"/>
  <c r="P24" i="1" s="1"/>
  <c r="P25" i="1" s="1"/>
  <c r="O22" i="1"/>
  <c r="O24" i="1" s="1"/>
  <c r="O25" i="1" s="1"/>
  <c r="N22" i="1"/>
  <c r="N24" i="1" s="1"/>
  <c r="N25" i="1" s="1"/>
  <c r="K22" i="1"/>
  <c r="K24" i="1" s="1"/>
  <c r="K25" i="1" s="1"/>
  <c r="J22" i="1"/>
  <c r="J24" i="1" s="1"/>
  <c r="J25" i="1" s="1"/>
  <c r="H22" i="1"/>
  <c r="H24" i="1" s="1"/>
  <c r="H25" i="1" s="1"/>
  <c r="G22" i="1"/>
  <c r="G24" i="1" s="1"/>
  <c r="G25" i="1" s="1"/>
  <c r="F22" i="1"/>
  <c r="I22" i="1" s="1"/>
  <c r="I24" i="1" s="1"/>
  <c r="I25" i="1" s="1"/>
  <c r="M14" i="1"/>
  <c r="T13" i="1"/>
  <c r="T14" i="1" s="1"/>
  <c r="S13" i="1"/>
  <c r="P13" i="1"/>
  <c r="P14" i="1" s="1"/>
  <c r="M13" i="1"/>
  <c r="M31" i="1" s="1"/>
  <c r="M33" i="1" s="1"/>
  <c r="E13" i="1"/>
  <c r="E31" i="1" s="1"/>
  <c r="D13" i="1"/>
  <c r="D31" i="1" s="1"/>
  <c r="I12" i="1"/>
  <c r="T11" i="1"/>
  <c r="R11" i="1"/>
  <c r="R13" i="1" s="1"/>
  <c r="Q11" i="1"/>
  <c r="Q13" i="1" s="1"/>
  <c r="P11" i="1"/>
  <c r="O11" i="1"/>
  <c r="O13" i="1" s="1"/>
  <c r="N11" i="1"/>
  <c r="N13" i="1" s="1"/>
  <c r="L11" i="1"/>
  <c r="L13" i="1" s="1"/>
  <c r="K11" i="1"/>
  <c r="K13" i="1" s="1"/>
  <c r="J11" i="1"/>
  <c r="J13" i="1" s="1"/>
  <c r="H11" i="1"/>
  <c r="H13" i="1" s="1"/>
  <c r="G11" i="1"/>
  <c r="G13" i="1" s="1"/>
  <c r="F11" i="1"/>
  <c r="F13" i="1" s="1"/>
  <c r="J31" i="1" l="1"/>
  <c r="J33" i="1" s="1"/>
  <c r="J14" i="1"/>
  <c r="O31" i="1"/>
  <c r="O33" i="1" s="1"/>
  <c r="O14" i="1"/>
  <c r="H14" i="1"/>
  <c r="H31" i="1"/>
  <c r="H33" i="1" s="1"/>
  <c r="N31" i="1"/>
  <c r="N33" i="1" s="1"/>
  <c r="N14" i="1"/>
  <c r="F14" i="1"/>
  <c r="K31" i="1"/>
  <c r="K33" i="1" s="1"/>
  <c r="K14" i="1"/>
  <c r="R31" i="1"/>
  <c r="R33" i="1" s="1"/>
  <c r="R14" i="1"/>
  <c r="G31" i="1"/>
  <c r="G33" i="1" s="1"/>
  <c r="G14" i="1"/>
  <c r="L14" i="1"/>
  <c r="L31" i="1"/>
  <c r="L33" i="1" s="1"/>
  <c r="Q14" i="1"/>
  <c r="Q31" i="1"/>
  <c r="Q33" i="1" s="1"/>
  <c r="S31" i="1"/>
  <c r="S33" i="1" s="1"/>
  <c r="P31" i="1"/>
  <c r="P33" i="1" s="1"/>
  <c r="I11" i="1"/>
  <c r="I13" i="1" s="1"/>
  <c r="F24" i="1"/>
  <c r="F25" i="1" s="1"/>
  <c r="T31" i="1"/>
  <c r="T33" i="1" s="1"/>
  <c r="S14" i="1"/>
  <c r="I31" i="1" l="1"/>
  <c r="I33" i="1" s="1"/>
  <c r="I14" i="1"/>
  <c r="F31" i="1"/>
  <c r="F33" i="1" s="1"/>
</calcChain>
</file>

<file path=xl/sharedStrings.xml><?xml version="1.0" encoding="utf-8"?>
<sst xmlns="http://schemas.openxmlformats.org/spreadsheetml/2006/main" count="55" uniqueCount="49">
  <si>
    <t>Примерное меню и пищевая ценность приготовляемых блюд (лист 5)</t>
  </si>
  <si>
    <t xml:space="preserve">Рацион: Школа </t>
  </si>
  <si>
    <t>пятница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</si>
  <si>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</si>
  <si>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</si>
  <si>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</si>
  <si>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</si>
  <si>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</si>
  <si>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</si>
  <si>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</si>
  <si>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</si>
  <si>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</si>
  <si>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</si>
  <si>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</si>
  <si>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</si>
  <si>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</si>
  <si>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</si>
  <si>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</si>
  <si>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</si>
  <si>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</si>
  <si>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</si>
  <si>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</si>
  <si>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</si>
  <si>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</si>
  <si>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</si>
  <si>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</si>
  <si>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</si>
  <si>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</si>
  <si>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</si>
  <si>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</si>
  <si>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</si>
  <si>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>ПР</t>
  </si>
  <si>
    <t xml:space="preserve">Батон нарезка </t>
  </si>
  <si>
    <t>Чай с лимоном 200/5</t>
  </si>
  <si>
    <t>Итого за Завтрак молочный</t>
  </si>
  <si>
    <t>% от суточной нормы</t>
  </si>
  <si>
    <t>Обед (полноценный рацион питания)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</si>
  <si>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</si>
  <si>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</si>
  <si>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</si>
  <si>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</si>
  <si>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</si>
  <si>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Хлеб ржано-пшеничный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</si>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</sst>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165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" fontId="1" fillId="2" borderId="11" xfId="0" applyNumberFormat="1" applyFont="1" applyFill="1" applyBorder="1" applyAlignment="1"/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0" fontId="1" fillId="2" borderId="11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5" fontId="2" fillId="2" borderId="11" xfId="0" applyNumberFormat="1" applyFont="1" applyFill="1" applyBorder="1" applyAlignment="1">
      <alignment horizontal="center" vertical="top" wrapText="1"/>
    </xf>
    <xf numFmtId="1" fontId="2" fillId="3" borderId="12" xfId="1" applyNumberFormat="1" applyFont="1" applyFill="1" applyBorder="1" applyAlignment="1">
      <alignment horizontal="center" vertical="center"/>
    </xf>
    <xf numFmtId="0" fontId="2" fillId="3" borderId="12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/>
    <xf numFmtId="0" fontId="1" fillId="2" borderId="6" xfId="0" applyNumberFormat="1" applyFont="1" applyFill="1" applyBorder="1" applyAlignment="1">
      <alignment horizontal="left"/>
    </xf>
    <xf numFmtId="1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164" fontId="2" fillId="3" borderId="12" xfId="0" applyNumberFormat="1" applyFont="1" applyFill="1" applyBorder="1" applyAlignment="1">
      <alignment horizontal="center" vertical="top"/>
    </xf>
    <xf numFmtId="0" fontId="2" fillId="3" borderId="12" xfId="0" applyNumberFormat="1" applyFont="1" applyFill="1" applyBorder="1" applyAlignment="1">
      <alignment horizontal="center" vertical="top"/>
    </xf>
    <xf numFmtId="165" fontId="2" fillId="3" borderId="12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sqref="A1:XFD1048576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s">
        <v>48</v>
      </c>
      <c r="O2" s="9"/>
      <c r="P2" s="9"/>
      <c r="Q2" s="9"/>
      <c r="R2" s="7"/>
      <c r="S2" s="7"/>
      <c r="T2" s="7"/>
    </row>
    <row r="3" spans="1:20" x14ac:dyDescent="0.3">
      <c r="A3" s="3"/>
      <c r="B3" s="3"/>
      <c r="C3" s="3"/>
      <c r="D3" s="10" t="s">
        <v>4</v>
      </c>
      <c r="E3" s="10"/>
      <c r="F3" s="10"/>
      <c r="G3" s="11">
        <v>1</v>
      </c>
      <c r="H3" s="7"/>
      <c r="I3" s="4"/>
      <c r="J3" s="4"/>
      <c r="K3" s="4"/>
      <c r="L3" s="10" t="s">
        <v>5</v>
      </c>
      <c r="M3" s="10"/>
      <c r="N3" s="6"/>
      <c r="O3" s="6"/>
      <c r="P3" s="6"/>
      <c r="Q3" s="6"/>
      <c r="R3" s="6"/>
      <c r="S3" s="6"/>
      <c r="T3" s="6"/>
    </row>
    <row r="4" spans="1:20" x14ac:dyDescent="0.3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 x14ac:dyDescent="0.3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 x14ac:dyDescent="0.3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 x14ac:dyDescent="0.3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 x14ac:dyDescent="0.3">
      <c r="A8" s="33">
        <v>57</v>
      </c>
      <c r="B8" s="34" t="s">
        <v>28</v>
      </c>
      <c r="C8" s="35"/>
      <c r="D8" s="36">
        <v>60</v>
      </c>
      <c r="E8" s="37">
        <v>10.95</v>
      </c>
      <c r="F8" s="37">
        <v>1.4333333333333333</v>
      </c>
      <c r="G8" s="37">
        <v>5.083333333333333</v>
      </c>
      <c r="H8" s="37">
        <v>8.5500000000000007</v>
      </c>
      <c r="I8" s="37">
        <v>85.683333333333337</v>
      </c>
      <c r="J8" s="37">
        <v>1.6666666666666666E-2</v>
      </c>
      <c r="K8" s="37">
        <v>3.3333333333333333E-2</v>
      </c>
      <c r="L8" s="38">
        <v>9.5</v>
      </c>
      <c r="M8" s="37">
        <v>1.6666666666666666E-2</v>
      </c>
      <c r="N8" s="37">
        <v>0.16666666666666666</v>
      </c>
      <c r="O8" s="37">
        <v>44.35</v>
      </c>
      <c r="P8" s="37">
        <v>42.733333333333334</v>
      </c>
      <c r="Q8" s="37">
        <v>0.71666666666666667</v>
      </c>
      <c r="R8" s="39">
        <v>1.6666666666666666E-2</v>
      </c>
      <c r="S8" s="38">
        <v>21.45</v>
      </c>
      <c r="T8" s="37">
        <v>1.4</v>
      </c>
    </row>
    <row r="9" spans="1:20" x14ac:dyDescent="0.3">
      <c r="A9" s="25">
        <v>437</v>
      </c>
      <c r="B9" s="34" t="s">
        <v>29</v>
      </c>
      <c r="C9" s="35"/>
      <c r="D9" s="36">
        <v>100</v>
      </c>
      <c r="E9" s="37">
        <v>42.71</v>
      </c>
      <c r="F9" s="37">
        <v>13.7</v>
      </c>
      <c r="G9" s="37">
        <v>13.4</v>
      </c>
      <c r="H9" s="37">
        <v>2.8</v>
      </c>
      <c r="I9" s="37">
        <v>187</v>
      </c>
      <c r="J9" s="37">
        <v>0.24</v>
      </c>
      <c r="K9" s="37">
        <v>0.22</v>
      </c>
      <c r="L9" s="37">
        <v>34.43</v>
      </c>
      <c r="M9" s="39">
        <v>0.06</v>
      </c>
      <c r="N9" s="40">
        <v>0.38</v>
      </c>
      <c r="O9" s="37">
        <v>46.42</v>
      </c>
      <c r="P9" s="38">
        <v>239.99</v>
      </c>
      <c r="Q9" s="38">
        <v>3.85</v>
      </c>
      <c r="R9" s="39">
        <v>2E-3</v>
      </c>
      <c r="S9" s="37">
        <v>61.45</v>
      </c>
      <c r="T9" s="37">
        <v>3.65</v>
      </c>
    </row>
    <row r="10" spans="1:20" x14ac:dyDescent="0.3">
      <c r="A10" s="25">
        <v>171</v>
      </c>
      <c r="B10" s="34" t="s">
        <v>30</v>
      </c>
      <c r="C10" s="35"/>
      <c r="D10" s="36">
        <v>180</v>
      </c>
      <c r="E10" s="37">
        <v>15.33</v>
      </c>
      <c r="F10" s="37">
        <v>7.88</v>
      </c>
      <c r="G10" s="39">
        <v>5.0279999999999996</v>
      </c>
      <c r="H10" s="37">
        <v>38.78</v>
      </c>
      <c r="I10" s="37">
        <v>231.92</v>
      </c>
      <c r="J10" s="37">
        <v>0.36</v>
      </c>
      <c r="K10" s="37">
        <v>0.05</v>
      </c>
      <c r="L10" s="37">
        <v>0</v>
      </c>
      <c r="M10" s="39">
        <v>3.5999999999999997E-2</v>
      </c>
      <c r="N10" s="37">
        <v>3.06</v>
      </c>
      <c r="O10" s="37">
        <v>27.35</v>
      </c>
      <c r="P10" s="37">
        <v>188.43</v>
      </c>
      <c r="Q10" s="37">
        <v>1.0680000000000001</v>
      </c>
      <c r="R10" s="39">
        <v>2E-3</v>
      </c>
      <c r="S10" s="37">
        <v>78.849999999999994</v>
      </c>
      <c r="T10" s="37">
        <v>2.64</v>
      </c>
    </row>
    <row r="11" spans="1:20" x14ac:dyDescent="0.3">
      <c r="A11" s="33" t="s">
        <v>31</v>
      </c>
      <c r="B11" s="34" t="s">
        <v>32</v>
      </c>
      <c r="C11" s="35"/>
      <c r="D11" s="36">
        <v>40</v>
      </c>
      <c r="E11" s="37">
        <v>4.78</v>
      </c>
      <c r="F11" s="37">
        <f>1.52*D11/30</f>
        <v>2.0266666666666664</v>
      </c>
      <c r="G11" s="39">
        <f>0.16*D11/30</f>
        <v>0.21333333333333335</v>
      </c>
      <c r="H11" s="39">
        <f>9.84*D11/30</f>
        <v>13.120000000000001</v>
      </c>
      <c r="I11" s="39">
        <f>F11*4+G11*9+H11*4</f>
        <v>62.506666666666668</v>
      </c>
      <c r="J11" s="39">
        <f>0.02*D11/30</f>
        <v>2.6666666666666668E-2</v>
      </c>
      <c r="K11" s="39">
        <f>0.01*D11/30</f>
        <v>1.3333333333333334E-2</v>
      </c>
      <c r="L11" s="39">
        <f>0.44*D11/30</f>
        <v>0.58666666666666667</v>
      </c>
      <c r="M11" s="39">
        <v>0</v>
      </c>
      <c r="N11" s="39">
        <f>0.7*D11/30</f>
        <v>0.93333333333333335</v>
      </c>
      <c r="O11" s="39">
        <f>4*D11/30</f>
        <v>5.333333333333333</v>
      </c>
      <c r="P11" s="39">
        <f>13*D11/30</f>
        <v>17.333333333333332</v>
      </c>
      <c r="Q11" s="39">
        <f>0.008*D11/30</f>
        <v>1.0666666666666666E-2</v>
      </c>
      <c r="R11" s="39">
        <f>0.001*D11/30</f>
        <v>1.3333333333333333E-3</v>
      </c>
      <c r="S11" s="39">
        <v>0</v>
      </c>
      <c r="T11" s="39">
        <f>0.22*D11/30</f>
        <v>0.29333333333333333</v>
      </c>
    </row>
    <row r="12" spans="1:20" x14ac:dyDescent="0.3">
      <c r="A12" s="25">
        <v>377</v>
      </c>
      <c r="B12" s="41" t="s">
        <v>33</v>
      </c>
      <c r="C12" s="41"/>
      <c r="D12" s="36">
        <v>205</v>
      </c>
      <c r="E12" s="37">
        <v>4.53</v>
      </c>
      <c r="F12" s="37">
        <v>0.26</v>
      </c>
      <c r="G12" s="37">
        <v>0.06</v>
      </c>
      <c r="H12" s="37">
        <v>15.22</v>
      </c>
      <c r="I12" s="37">
        <f>F12*4+G12*9+H12*4</f>
        <v>62.46</v>
      </c>
      <c r="J12" s="37">
        <v>0</v>
      </c>
      <c r="K12" s="37">
        <v>0.01</v>
      </c>
      <c r="L12" s="37">
        <v>2.9</v>
      </c>
      <c r="M12" s="40">
        <v>0</v>
      </c>
      <c r="N12" s="37">
        <v>0.06</v>
      </c>
      <c r="O12" s="37">
        <v>8.0500000000000007</v>
      </c>
      <c r="P12" s="37">
        <v>9.7799999999999994</v>
      </c>
      <c r="Q12" s="37">
        <v>1.7000000000000001E-2</v>
      </c>
      <c r="R12" s="39">
        <v>0</v>
      </c>
      <c r="S12" s="37">
        <v>5.24</v>
      </c>
      <c r="T12" s="37">
        <v>0.87</v>
      </c>
    </row>
    <row r="13" spans="1:20" x14ac:dyDescent="0.3">
      <c r="A13" s="42" t="s">
        <v>34</v>
      </c>
      <c r="B13" s="43"/>
      <c r="C13" s="43"/>
      <c r="D13" s="44">
        <f>SUM(D8:D12)</f>
        <v>585</v>
      </c>
      <c r="E13" s="44">
        <f>SUM(E8:E12)</f>
        <v>78.3</v>
      </c>
      <c r="F13" s="44">
        <f>SUM(F8:F12)</f>
        <v>25.3</v>
      </c>
      <c r="G13" s="44">
        <f>SUM(G8:G12)</f>
        <v>23.784666666666666</v>
      </c>
      <c r="H13" s="44">
        <f t="shared" ref="H13:T13" si="0">SUM(H8:H12)</f>
        <v>78.47</v>
      </c>
      <c r="I13" s="44">
        <f t="shared" si="0"/>
        <v>629.57000000000005</v>
      </c>
      <c r="J13" s="44">
        <f t="shared" si="0"/>
        <v>0.64333333333333331</v>
      </c>
      <c r="K13" s="44">
        <f t="shared" si="0"/>
        <v>0.32666666666666666</v>
      </c>
      <c r="L13" s="44">
        <f t="shared" si="0"/>
        <v>47.416666666666664</v>
      </c>
      <c r="M13" s="44">
        <f t="shared" si="0"/>
        <v>0.11266666666666666</v>
      </c>
      <c r="N13" s="44">
        <f t="shared" si="0"/>
        <v>4.5999999999999996</v>
      </c>
      <c r="O13" s="44">
        <f t="shared" si="0"/>
        <v>131.50333333333333</v>
      </c>
      <c r="P13" s="44">
        <f t="shared" si="0"/>
        <v>498.26666666666665</v>
      </c>
      <c r="Q13" s="44">
        <f t="shared" si="0"/>
        <v>5.6623333333333328</v>
      </c>
      <c r="R13" s="44">
        <f t="shared" si="0"/>
        <v>2.1999999999999999E-2</v>
      </c>
      <c r="S13" s="44">
        <f t="shared" si="0"/>
        <v>166.99</v>
      </c>
      <c r="T13" s="44">
        <f t="shared" si="0"/>
        <v>8.8533333333333317</v>
      </c>
    </row>
    <row r="14" spans="1:20" x14ac:dyDescent="0.3">
      <c r="A14" s="45" t="s">
        <v>35</v>
      </c>
      <c r="B14" s="46"/>
      <c r="C14" s="46"/>
      <c r="D14" s="47"/>
      <c r="E14" s="48"/>
      <c r="F14" s="49">
        <f t="shared" ref="F14:T14" si="1">F13/F32</f>
        <v>0.28111111111111114</v>
      </c>
      <c r="G14" s="50">
        <f t="shared" si="1"/>
        <v>0.2585289855072464</v>
      </c>
      <c r="H14" s="50">
        <f>H13/H32</f>
        <v>0.20488250652741513</v>
      </c>
      <c r="I14" s="50">
        <f t="shared" si="1"/>
        <v>0.23145955882352942</v>
      </c>
      <c r="J14" s="50">
        <f t="shared" si="1"/>
        <v>0.45952380952380956</v>
      </c>
      <c r="K14" s="50">
        <f t="shared" si="1"/>
        <v>0.20416666666666666</v>
      </c>
      <c r="L14" s="50">
        <f t="shared" si="1"/>
        <v>0.67738095238095231</v>
      </c>
      <c r="M14" s="50">
        <f t="shared" si="1"/>
        <v>0.12518518518518518</v>
      </c>
      <c r="N14" s="50">
        <f t="shared" si="1"/>
        <v>0.3833333333333333</v>
      </c>
      <c r="O14" s="50">
        <f t="shared" si="1"/>
        <v>0.10958611111111111</v>
      </c>
      <c r="P14" s="50">
        <f t="shared" si="1"/>
        <v>0.41522222222222221</v>
      </c>
      <c r="Q14" s="50">
        <f t="shared" si="1"/>
        <v>0.4044523809523809</v>
      </c>
      <c r="R14" s="50">
        <f t="shared" si="1"/>
        <v>0.21999999999999997</v>
      </c>
      <c r="S14" s="50">
        <f t="shared" si="1"/>
        <v>0.55663333333333331</v>
      </c>
      <c r="T14" s="51">
        <f t="shared" si="1"/>
        <v>0.49185185185185176</v>
      </c>
    </row>
    <row r="15" spans="1:20" x14ac:dyDescent="0.3">
      <c r="A15" s="30" t="s">
        <v>36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0" x14ac:dyDescent="0.3">
      <c r="A16" s="52"/>
      <c r="B16" s="53"/>
      <c r="C16" s="53"/>
      <c r="D16" s="36"/>
      <c r="E16" s="37"/>
      <c r="F16" s="37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 x14ac:dyDescent="0.3">
      <c r="A17" s="54" t="s">
        <v>31</v>
      </c>
      <c r="B17" s="34" t="s">
        <v>37</v>
      </c>
      <c r="C17" s="35"/>
      <c r="D17" s="55">
        <v>106</v>
      </c>
      <c r="E17" s="55">
        <v>11.88</v>
      </c>
      <c r="F17" s="56">
        <v>1.66</v>
      </c>
      <c r="G17" s="56">
        <v>12.75</v>
      </c>
      <c r="H17" s="56">
        <v>9.31</v>
      </c>
      <c r="I17" s="56">
        <v>158.68</v>
      </c>
      <c r="J17" s="57">
        <v>0.05</v>
      </c>
      <c r="K17" s="56">
        <v>0.05</v>
      </c>
      <c r="L17" s="56">
        <v>21.91</v>
      </c>
      <c r="M17" s="57">
        <v>2E-3</v>
      </c>
      <c r="N17" s="55">
        <v>2.65</v>
      </c>
      <c r="O17" s="56">
        <v>34.799999999999997</v>
      </c>
      <c r="P17" s="56">
        <v>35.880000000000003</v>
      </c>
      <c r="Q17" s="57">
        <v>0.53</v>
      </c>
      <c r="R17" s="57">
        <v>2E-3</v>
      </c>
      <c r="S17" s="56">
        <v>17.63</v>
      </c>
      <c r="T17" s="56">
        <v>0.6</v>
      </c>
    </row>
    <row r="18" spans="1:20" x14ac:dyDescent="0.3">
      <c r="A18" s="25">
        <v>82</v>
      </c>
      <c r="B18" s="34" t="s">
        <v>38</v>
      </c>
      <c r="C18" s="35"/>
      <c r="D18" s="40">
        <v>250</v>
      </c>
      <c r="E18" s="40">
        <v>14.62</v>
      </c>
      <c r="F18" s="37">
        <v>2.2130000000000001</v>
      </c>
      <c r="G18" s="37">
        <v>3.31</v>
      </c>
      <c r="H18" s="37">
        <v>15.92</v>
      </c>
      <c r="I18" s="37">
        <v>102.36</v>
      </c>
      <c r="J18" s="40">
        <v>6.3E-2</v>
      </c>
      <c r="K18" s="40">
        <v>6.3E-2</v>
      </c>
      <c r="L18" s="37">
        <v>23.75</v>
      </c>
      <c r="M18" s="39">
        <v>0.92</v>
      </c>
      <c r="N18" s="37">
        <v>0.12</v>
      </c>
      <c r="O18" s="37">
        <v>53.88</v>
      </c>
      <c r="P18" s="37">
        <v>60.94</v>
      </c>
      <c r="Q18" s="37">
        <v>1.62</v>
      </c>
      <c r="R18" s="39">
        <v>4.0000000000000001E-3</v>
      </c>
      <c r="S18" s="37">
        <v>28.05</v>
      </c>
      <c r="T18" s="37">
        <v>1</v>
      </c>
    </row>
    <row r="19" spans="1:20" x14ac:dyDescent="0.3">
      <c r="A19" s="25">
        <v>293</v>
      </c>
      <c r="B19" s="34" t="s">
        <v>39</v>
      </c>
      <c r="C19" s="35"/>
      <c r="D19" s="36">
        <v>130</v>
      </c>
      <c r="E19" s="37">
        <v>50.62</v>
      </c>
      <c r="F19" s="37">
        <v>24.29</v>
      </c>
      <c r="G19" s="37">
        <v>13.88</v>
      </c>
      <c r="H19" s="37">
        <v>0.21</v>
      </c>
      <c r="I19" s="37">
        <v>223.01</v>
      </c>
      <c r="J19" s="37">
        <v>0.11</v>
      </c>
      <c r="K19" s="37">
        <v>0.24</v>
      </c>
      <c r="L19" s="37">
        <v>2.8000000000000001E-2</v>
      </c>
      <c r="M19" s="36">
        <v>0</v>
      </c>
      <c r="N19" s="40">
        <v>0</v>
      </c>
      <c r="O19" s="38">
        <v>24.86</v>
      </c>
      <c r="P19" s="37">
        <v>2.04</v>
      </c>
      <c r="Q19" s="36">
        <v>0</v>
      </c>
      <c r="R19" s="36">
        <v>0</v>
      </c>
      <c r="S19" s="37">
        <v>21.82</v>
      </c>
      <c r="T19" s="37">
        <v>2.37</v>
      </c>
    </row>
    <row r="20" spans="1:20" x14ac:dyDescent="0.3">
      <c r="A20" s="25">
        <v>203</v>
      </c>
      <c r="B20" s="34" t="s">
        <v>40</v>
      </c>
      <c r="C20" s="35"/>
      <c r="D20" s="36">
        <v>180</v>
      </c>
      <c r="E20" s="37">
        <v>10.97</v>
      </c>
      <c r="F20" s="37">
        <v>6.84</v>
      </c>
      <c r="G20" s="37">
        <v>4.1159999999999997</v>
      </c>
      <c r="H20" s="37">
        <v>43.740000000000009</v>
      </c>
      <c r="I20" s="37">
        <v>239.36400000000003</v>
      </c>
      <c r="J20" s="37">
        <v>0.108</v>
      </c>
      <c r="K20" s="37">
        <v>3.5999999999999997E-2</v>
      </c>
      <c r="L20" s="37">
        <v>0</v>
      </c>
      <c r="M20" s="39">
        <v>3.5999999999999997E-2</v>
      </c>
      <c r="N20" s="37">
        <v>1.5</v>
      </c>
      <c r="O20" s="37">
        <v>15.936</v>
      </c>
      <c r="P20" s="37">
        <v>55.451999999999998</v>
      </c>
      <c r="Q20" s="37">
        <v>0.93600000000000005</v>
      </c>
      <c r="R20" s="39">
        <v>1.8000000000000002E-3</v>
      </c>
      <c r="S20" s="37">
        <v>10.164000000000001</v>
      </c>
      <c r="T20" s="37">
        <v>1.032</v>
      </c>
    </row>
    <row r="21" spans="1:20" x14ac:dyDescent="0.3">
      <c r="A21" s="58">
        <v>345</v>
      </c>
      <c r="B21" s="59" t="s">
        <v>41</v>
      </c>
      <c r="C21" s="59"/>
      <c r="D21" s="60">
        <v>200</v>
      </c>
      <c r="E21" s="61">
        <v>4.9000000000000004</v>
      </c>
      <c r="F21" s="61">
        <v>0.06</v>
      </c>
      <c r="G21" s="61">
        <v>0.02</v>
      </c>
      <c r="H21" s="61">
        <v>20.73</v>
      </c>
      <c r="I21" s="61">
        <v>83.34</v>
      </c>
      <c r="J21" s="61">
        <v>0</v>
      </c>
      <c r="K21" s="61">
        <v>0</v>
      </c>
      <c r="L21" s="61">
        <v>2.5</v>
      </c>
      <c r="M21" s="61">
        <v>4.0000000000000001E-3</v>
      </c>
      <c r="N21" s="61">
        <v>0.2</v>
      </c>
      <c r="O21" s="61">
        <v>4</v>
      </c>
      <c r="P21" s="61">
        <v>3.3</v>
      </c>
      <c r="Q21" s="61">
        <v>0.08</v>
      </c>
      <c r="R21" s="61">
        <v>1E-3</v>
      </c>
      <c r="S21" s="61">
        <v>1.7</v>
      </c>
      <c r="T21" s="61">
        <v>0.15</v>
      </c>
    </row>
    <row r="22" spans="1:20" x14ac:dyDescent="0.3">
      <c r="A22" s="62" t="s">
        <v>31</v>
      </c>
      <c r="B22" s="34" t="s">
        <v>42</v>
      </c>
      <c r="C22" s="35"/>
      <c r="D22" s="36">
        <v>40</v>
      </c>
      <c r="E22" s="37">
        <v>2.76</v>
      </c>
      <c r="F22" s="37">
        <f>2.64*D22/40</f>
        <v>2.64</v>
      </c>
      <c r="G22" s="37">
        <f>0.48*D22/40</f>
        <v>0.48</v>
      </c>
      <c r="H22" s="37">
        <f>13.68*D22/40</f>
        <v>13.680000000000001</v>
      </c>
      <c r="I22" s="37">
        <f>F22*4+G22*9+H22*4</f>
        <v>69.600000000000009</v>
      </c>
      <c r="J22" s="40">
        <f>0.08*D22/40</f>
        <v>0.08</v>
      </c>
      <c r="K22" s="37">
        <f>0.04*D22/40</f>
        <v>0.04</v>
      </c>
      <c r="L22" s="36">
        <v>0</v>
      </c>
      <c r="M22" s="36">
        <v>0</v>
      </c>
      <c r="N22" s="37">
        <f>2.4*D22/40</f>
        <v>2.4</v>
      </c>
      <c r="O22" s="37">
        <f>14*D22/40</f>
        <v>14</v>
      </c>
      <c r="P22" s="37">
        <f>63.2*D22/40</f>
        <v>63.2</v>
      </c>
      <c r="Q22" s="37">
        <f>1.2*D22/40</f>
        <v>1.2</v>
      </c>
      <c r="R22" s="39">
        <f>0.001*D22/40</f>
        <v>1E-3</v>
      </c>
      <c r="S22" s="37">
        <f>9.4*D22/40</f>
        <v>9.4</v>
      </c>
      <c r="T22" s="40">
        <f>0.78*D22/40</f>
        <v>0.78</v>
      </c>
    </row>
    <row r="23" spans="1:20" x14ac:dyDescent="0.3">
      <c r="A23" s="52" t="s">
        <v>31</v>
      </c>
      <c r="B23" s="53" t="e">
        <f>#REF!</f>
        <v>#REF!</v>
      </c>
      <c r="C23" s="53"/>
      <c r="D23" s="37" t="e">
        <f t="shared" ref="D23:T23" si="2">#REF!</f>
        <v>#REF!</v>
      </c>
      <c r="E23" s="37" t="e">
        <f t="shared" ref="E23:T23" si="3">#REF!</f>
        <v>#REF!</v>
      </c>
      <c r="F23" s="37" t="e">
        <f t="shared" ref="F23:T23" si="4">#REF!</f>
        <v>#REF!</v>
      </c>
      <c r="G23" s="37" t="e">
        <f t="shared" ref="G23:T23" si="5">#REF!</f>
        <v>#REF!</v>
      </c>
      <c r="H23" s="37" t="e">
        <f t="shared" ref="H23:T23" si="6">#REF!</f>
        <v>#REF!</v>
      </c>
      <c r="I23" s="37" t="e">
        <f t="shared" ref="I23:T23" si="7">#REF!</f>
        <v>#REF!</v>
      </c>
      <c r="J23" s="37" t="e">
        <f t="shared" ref="J23:T23" si="8">#REF!</f>
        <v>#REF!</v>
      </c>
      <c r="K23" s="37" t="e">
        <f t="shared" ref="K23:T23" si="9">#REF!</f>
        <v>#REF!</v>
      </c>
      <c r="L23" s="37" t="e">
        <f t="shared" ref="L23:T23" si="10">#REF!</f>
        <v>#REF!</v>
      </c>
      <c r="M23" s="37" t="e">
        <f t="shared" ref="M23:T23" si="11">#REF!</f>
        <v>#REF!</v>
      </c>
      <c r="N23" s="37" t="e">
        <f t="shared" ref="N23:T23" si="12">#REF!</f>
        <v>#REF!</v>
      </c>
      <c r="O23" s="37" t="e">
        <f t="shared" ref="O23:T23" si="13">#REF!</f>
        <v>#REF!</v>
      </c>
      <c r="P23" s="37" t="e">
        <f t="shared" ref="P23:T23" si="14">#REF!</f>
        <v>#REF!</v>
      </c>
      <c r="Q23" s="37" t="e">
        <f t="shared" ref="Q23:T23" si="15">#REF!</f>
        <v>#REF!</v>
      </c>
      <c r="R23" s="37" t="e">
        <f t="shared" ref="R23:T23" si="16">#REF!</f>
        <v>#REF!</v>
      </c>
      <c r="S23" s="37" t="e">
        <f t="shared" ref="S23:T23" si="17">#REF!</f>
        <v>#REF!</v>
      </c>
      <c r="T23" s="37" t="e">
        <f t="shared" ref="T23" si="18">#REF!</f>
        <v>#REF!</v>
      </c>
    </row>
    <row r="24" spans="1:20" x14ac:dyDescent="0.3">
      <c r="A24" s="42" t="s">
        <v>43</v>
      </c>
      <c r="B24" s="43"/>
      <c r="C24" s="43"/>
      <c r="D24" s="63">
        <f>SUM(D17:D22)</f>
        <v>906</v>
      </c>
      <c r="E24" s="44" t="e">
        <f t="shared" ref="E24:T24" si="19">SUM(E17:E23)</f>
        <v>#REF!</v>
      </c>
      <c r="F24" s="44" t="e">
        <f t="shared" si="19"/>
        <v>#REF!</v>
      </c>
      <c r="G24" s="44" t="e">
        <f t="shared" si="19"/>
        <v>#REF!</v>
      </c>
      <c r="H24" s="44" t="e">
        <f t="shared" si="19"/>
        <v>#REF!</v>
      </c>
      <c r="I24" s="44" t="e">
        <f t="shared" si="19"/>
        <v>#REF!</v>
      </c>
      <c r="J24" s="44" t="e">
        <f t="shared" si="19"/>
        <v>#REF!</v>
      </c>
      <c r="K24" s="44" t="e">
        <f t="shared" si="19"/>
        <v>#REF!</v>
      </c>
      <c r="L24" s="44" t="e">
        <f t="shared" si="19"/>
        <v>#REF!</v>
      </c>
      <c r="M24" s="44" t="e">
        <f t="shared" si="19"/>
        <v>#REF!</v>
      </c>
      <c r="N24" s="44" t="e">
        <f t="shared" si="19"/>
        <v>#REF!</v>
      </c>
      <c r="O24" s="44" t="e">
        <f t="shared" si="19"/>
        <v>#REF!</v>
      </c>
      <c r="P24" s="44" t="e">
        <f t="shared" si="19"/>
        <v>#REF!</v>
      </c>
      <c r="Q24" s="44" t="e">
        <f t="shared" si="19"/>
        <v>#REF!</v>
      </c>
      <c r="R24" s="44" t="e">
        <f t="shared" si="19"/>
        <v>#REF!</v>
      </c>
      <c r="S24" s="44" t="e">
        <f t="shared" si="19"/>
        <v>#REF!</v>
      </c>
      <c r="T24" s="44" t="e">
        <f t="shared" si="19"/>
        <v>#REF!</v>
      </c>
    </row>
    <row r="25" spans="1:20" x14ac:dyDescent="0.3">
      <c r="A25" s="45" t="s">
        <v>35</v>
      </c>
      <c r="B25" s="46"/>
      <c r="C25" s="46"/>
      <c r="D25" s="47"/>
      <c r="E25" s="64" t="e">
        <f>98-E24</f>
        <v>#REF!</v>
      </c>
      <c r="F25" s="49" t="e">
        <f t="shared" ref="F25:T25" si="20">F24/F32</f>
        <v>#REF!</v>
      </c>
      <c r="G25" s="50" t="e">
        <f t="shared" si="20"/>
        <v>#REF!</v>
      </c>
      <c r="H25" s="50" t="e">
        <f t="shared" si="20"/>
        <v>#REF!</v>
      </c>
      <c r="I25" s="50" t="e">
        <f t="shared" si="20"/>
        <v>#REF!</v>
      </c>
      <c r="J25" s="50" t="e">
        <f t="shared" si="20"/>
        <v>#REF!</v>
      </c>
      <c r="K25" s="50" t="e">
        <f t="shared" si="20"/>
        <v>#REF!</v>
      </c>
      <c r="L25" s="50" t="e">
        <f t="shared" si="20"/>
        <v>#REF!</v>
      </c>
      <c r="M25" s="50" t="e">
        <f t="shared" si="20"/>
        <v>#REF!</v>
      </c>
      <c r="N25" s="50" t="e">
        <f t="shared" si="20"/>
        <v>#REF!</v>
      </c>
      <c r="O25" s="50" t="e">
        <f t="shared" si="20"/>
        <v>#REF!</v>
      </c>
      <c r="P25" s="50" t="e">
        <f t="shared" si="20"/>
        <v>#REF!</v>
      </c>
      <c r="Q25" s="50" t="e">
        <f t="shared" si="20"/>
        <v>#REF!</v>
      </c>
      <c r="R25" s="50" t="e">
        <f t="shared" si="20"/>
        <v>#REF!</v>
      </c>
      <c r="S25" s="50" t="e">
        <f t="shared" si="20"/>
        <v>#REF!</v>
      </c>
      <c r="T25" s="51" t="e">
        <f t="shared" si="20"/>
        <v>#REF!</v>
      </c>
    </row>
    <row r="26" spans="1:20" x14ac:dyDescent="0.3">
      <c r="A26" s="30" t="s">
        <v>44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1:20" x14ac:dyDescent="0.3">
      <c r="A27" s="65"/>
      <c r="B27" s="66"/>
      <c r="C27" s="66"/>
      <c r="D27" s="67"/>
      <c r="E27" s="68"/>
      <c r="F27" s="68"/>
      <c r="G27" s="69"/>
      <c r="H27" s="69"/>
      <c r="I27" s="68"/>
      <c r="J27" s="68"/>
      <c r="K27" s="68"/>
      <c r="L27" s="68"/>
      <c r="M27" s="70"/>
      <c r="N27" s="69"/>
      <c r="O27" s="68"/>
      <c r="P27" s="68"/>
      <c r="Q27" s="68"/>
      <c r="R27" s="71"/>
      <c r="S27" s="68"/>
      <c r="T27" s="68"/>
    </row>
    <row r="28" spans="1:20" x14ac:dyDescent="0.3">
      <c r="A28" s="72"/>
      <c r="B28" s="59"/>
      <c r="C28" s="59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x14ac:dyDescent="0.3">
      <c r="A29" s="42" t="s">
        <v>45</v>
      </c>
      <c r="B29" s="43"/>
      <c r="C29" s="43"/>
      <c r="D29" s="63">
        <f t="shared" ref="D29:I29" si="21">SUM(D27:D28)</f>
        <v>0</v>
      </c>
      <c r="E29" s="44">
        <f t="shared" si="21"/>
        <v>0</v>
      </c>
      <c r="F29" s="73">
        <f t="shared" si="21"/>
        <v>0</v>
      </c>
      <c r="G29" s="74">
        <f t="shared" si="21"/>
        <v>0</v>
      </c>
      <c r="H29" s="74">
        <f t="shared" si="21"/>
        <v>0</v>
      </c>
      <c r="I29" s="74">
        <f t="shared" si="21"/>
        <v>0</v>
      </c>
      <c r="J29" s="73">
        <f t="shared" ref="J29:T29" si="22">SUM(J27:J28)</f>
        <v>0</v>
      </c>
      <c r="K29" s="73">
        <f t="shared" si="22"/>
        <v>0</v>
      </c>
      <c r="L29" s="73">
        <f t="shared" si="22"/>
        <v>0</v>
      </c>
      <c r="M29" s="73">
        <f t="shared" si="22"/>
        <v>0</v>
      </c>
      <c r="N29" s="75">
        <f t="shared" si="22"/>
        <v>0</v>
      </c>
      <c r="O29" s="73">
        <f t="shared" si="22"/>
        <v>0</v>
      </c>
      <c r="P29" s="73">
        <f t="shared" si="22"/>
        <v>0</v>
      </c>
      <c r="Q29" s="73">
        <f t="shared" si="22"/>
        <v>0</v>
      </c>
      <c r="R29" s="73">
        <f t="shared" si="22"/>
        <v>0</v>
      </c>
      <c r="S29" s="73">
        <f t="shared" si="22"/>
        <v>0</v>
      </c>
      <c r="T29" s="73">
        <f t="shared" si="22"/>
        <v>0</v>
      </c>
    </row>
    <row r="30" spans="1:20" x14ac:dyDescent="0.3">
      <c r="A30" s="45" t="s">
        <v>35</v>
      </c>
      <c r="B30" s="46"/>
      <c r="C30" s="46"/>
      <c r="D30" s="47"/>
      <c r="E30" s="76"/>
      <c r="F30" s="73">
        <f>F29/F32</f>
        <v>0</v>
      </c>
      <c r="G30" s="51">
        <f t="shared" ref="G30:T30" si="23">G29/G32</f>
        <v>0</v>
      </c>
      <c r="H30" s="51">
        <f t="shared" si="23"/>
        <v>0</v>
      </c>
      <c r="I30" s="51">
        <f t="shared" si="23"/>
        <v>0</v>
      </c>
      <c r="J30" s="51">
        <f t="shared" si="23"/>
        <v>0</v>
      </c>
      <c r="K30" s="51">
        <f t="shared" si="23"/>
        <v>0</v>
      </c>
      <c r="L30" s="51">
        <f t="shared" si="23"/>
        <v>0</v>
      </c>
      <c r="M30" s="51">
        <f t="shared" si="23"/>
        <v>0</v>
      </c>
      <c r="N30" s="51">
        <f t="shared" si="23"/>
        <v>0</v>
      </c>
      <c r="O30" s="51">
        <f t="shared" si="23"/>
        <v>0</v>
      </c>
      <c r="P30" s="51">
        <f t="shared" si="23"/>
        <v>0</v>
      </c>
      <c r="Q30" s="51">
        <f t="shared" si="23"/>
        <v>0</v>
      </c>
      <c r="R30" s="51">
        <f t="shared" si="23"/>
        <v>0</v>
      </c>
      <c r="S30" s="51">
        <f t="shared" si="23"/>
        <v>0</v>
      </c>
      <c r="T30" s="51">
        <f t="shared" si="23"/>
        <v>0</v>
      </c>
    </row>
    <row r="31" spans="1:20" x14ac:dyDescent="0.3">
      <c r="A31" s="42" t="s">
        <v>46</v>
      </c>
      <c r="B31" s="43"/>
      <c r="C31" s="43"/>
      <c r="D31" s="77">
        <f>D24+D13</f>
        <v>1491</v>
      </c>
      <c r="E31" s="78" t="e">
        <f>E13+E24</f>
        <v>#REF!</v>
      </c>
      <c r="F31" s="73" t="e">
        <f t="shared" ref="F31:T31" si="24">SUM(F13,F24,F29)</f>
        <v>#REF!</v>
      </c>
      <c r="G31" s="74" t="e">
        <f t="shared" si="24"/>
        <v>#REF!</v>
      </c>
      <c r="H31" s="74" t="e">
        <f t="shared" si="24"/>
        <v>#REF!</v>
      </c>
      <c r="I31" s="74" t="e">
        <f t="shared" si="24"/>
        <v>#REF!</v>
      </c>
      <c r="J31" s="73" t="e">
        <f t="shared" si="24"/>
        <v>#REF!</v>
      </c>
      <c r="K31" s="73" t="e">
        <f t="shared" si="24"/>
        <v>#REF!</v>
      </c>
      <c r="L31" s="74" t="e">
        <f t="shared" si="24"/>
        <v>#REF!</v>
      </c>
      <c r="M31" s="73" t="e">
        <f t="shared" si="24"/>
        <v>#REF!</v>
      </c>
      <c r="N31" s="73" t="e">
        <f t="shared" si="24"/>
        <v>#REF!</v>
      </c>
      <c r="O31" s="74" t="e">
        <f t="shared" si="24"/>
        <v>#REF!</v>
      </c>
      <c r="P31" s="74" t="e">
        <f t="shared" si="24"/>
        <v>#REF!</v>
      </c>
      <c r="Q31" s="73" t="e">
        <f t="shared" si="24"/>
        <v>#REF!</v>
      </c>
      <c r="R31" s="75" t="e">
        <f t="shared" si="24"/>
        <v>#REF!</v>
      </c>
      <c r="S31" s="73" t="e">
        <f t="shared" si="24"/>
        <v>#REF!</v>
      </c>
      <c r="T31" s="73" t="e">
        <f t="shared" si="24"/>
        <v>#REF!</v>
      </c>
    </row>
    <row r="32" spans="1:20" x14ac:dyDescent="0.3">
      <c r="A32" s="79" t="s">
        <v>47</v>
      </c>
      <c r="B32" s="80"/>
      <c r="C32" s="80"/>
      <c r="D32" s="81"/>
      <c r="E32" s="82"/>
      <c r="F32" s="37">
        <v>90</v>
      </c>
      <c r="G32" s="38">
        <v>92</v>
      </c>
      <c r="H32" s="38">
        <v>383</v>
      </c>
      <c r="I32" s="38">
        <v>2720</v>
      </c>
      <c r="J32" s="37">
        <v>1.4</v>
      </c>
      <c r="K32" s="37">
        <v>1.6</v>
      </c>
      <c r="L32" s="36">
        <v>70</v>
      </c>
      <c r="M32" s="37">
        <v>0.9</v>
      </c>
      <c r="N32" s="36">
        <v>12</v>
      </c>
      <c r="O32" s="36">
        <v>1200</v>
      </c>
      <c r="P32" s="36">
        <v>1200</v>
      </c>
      <c r="Q32" s="36">
        <v>14</v>
      </c>
      <c r="R32" s="38">
        <v>0.1</v>
      </c>
      <c r="S32" s="36">
        <v>300</v>
      </c>
      <c r="T32" s="37">
        <v>18</v>
      </c>
    </row>
    <row r="33" spans="1:20" x14ac:dyDescent="0.3">
      <c r="A33" s="45" t="s">
        <v>35</v>
      </c>
      <c r="B33" s="46"/>
      <c r="C33" s="46"/>
      <c r="D33" s="47"/>
      <c r="E33" s="76"/>
      <c r="F33" s="50" t="e">
        <f t="shared" ref="F33:T33" si="25">F31/F32</f>
        <v>#REF!</v>
      </c>
      <c r="G33" s="51" t="e">
        <f t="shared" si="25"/>
        <v>#REF!</v>
      </c>
      <c r="H33" s="51" t="e">
        <f t="shared" si="25"/>
        <v>#REF!</v>
      </c>
      <c r="I33" s="51" t="e">
        <f t="shared" si="25"/>
        <v>#REF!</v>
      </c>
      <c r="J33" s="51" t="e">
        <f t="shared" si="25"/>
        <v>#REF!</v>
      </c>
      <c r="K33" s="51" t="e">
        <f t="shared" si="25"/>
        <v>#REF!</v>
      </c>
      <c r="L33" s="51" t="e">
        <f t="shared" si="25"/>
        <v>#REF!</v>
      </c>
      <c r="M33" s="83" t="e">
        <f t="shared" si="25"/>
        <v>#REF!</v>
      </c>
      <c r="N33" s="51" t="e">
        <f t="shared" si="25"/>
        <v>#REF!</v>
      </c>
      <c r="O33" s="51" t="e">
        <f t="shared" si="25"/>
        <v>#REF!</v>
      </c>
      <c r="P33" s="51" t="e">
        <f t="shared" si="25"/>
        <v>#REF!</v>
      </c>
      <c r="Q33" s="51" t="e">
        <f t="shared" si="25"/>
        <v>#REF!</v>
      </c>
      <c r="R33" s="83" t="e">
        <f t="shared" si="25"/>
        <v>#REF!</v>
      </c>
      <c r="S33" s="51" t="e">
        <f t="shared" si="25"/>
        <v>#REF!</v>
      </c>
      <c r="T33" s="83" t="e">
        <f t="shared" si="25"/>
        <v>#REF!</v>
      </c>
    </row>
  </sheetData>
  <mergeCells count="36">
    <mergeCell ref="B27:C27"/>
    <mergeCell ref="B28:C28"/>
    <mergeCell ref="A30:D30"/>
    <mergeCell ref="A32:D32"/>
    <mergeCell ref="A33:D33"/>
    <mergeCell ref="B19:C19"/>
    <mergeCell ref="B20:C20"/>
    <mergeCell ref="B21:C21"/>
    <mergeCell ref="B22:C22"/>
    <mergeCell ref="A25:D25"/>
    <mergeCell ref="A26:T26"/>
    <mergeCell ref="B11:C11"/>
    <mergeCell ref="B12:C12"/>
    <mergeCell ref="A14:D14"/>
    <mergeCell ref="A15:T15"/>
    <mergeCell ref="B17:C17"/>
    <mergeCell ref="B18:C18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2025-03-18T19:06:16Z</dcterms:modified>
</cp:coreProperties>
</file>